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<sst xmlns="http://schemas.openxmlformats.org/spreadsheetml/2006/main" count="1065" uniqueCount="875">
  <si>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</si>
  <si>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</si>
  <si>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</si>
  <si>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</si>
  <si>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</si>
  <si>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</si>
  <si>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</si>
  <si>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</si>
  <si>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</si>
  <si>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</si>
  <si>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</si>
  <si>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</si>
  <si>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</si>
  <si>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</si>
  <si>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</si>
  <si>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</si>
  <si>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</si>
  <si>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</si>
  <si>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</si>
  <si>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</si>
  <si>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</si>
  <si>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</si>
  <si>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</si>
  <si>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</si>
  <si>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</si>
  <si>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</si>
  <si>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</si>
  <si>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</si>
  <si>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</si>
  <si>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</si>
  <si>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</si>
  <si>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</si>
  <si>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</si>
  <si>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</si>
  <si>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</si>
  <si>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</si>
  <si>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</si>
  <si>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</si>
  <si>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</si>
  <si>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</si>
  <si>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</si>
  <si>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</si>
  <si>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</si>
  <si>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</si>
  <si>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</si>
  <si>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</si>
  <si>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</si>
  <si>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</si>
  <si>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</si>
  <si>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</si>
  <si>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</si>
  <si>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</si>
  <si>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</si>
  <si>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</si>
  <si>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</si>
  <si>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</si>
  <si>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</si>
  <si>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</si>
  <si>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</si>
  <si>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</si>
  <si>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</si>
  <si>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</si>
  <si>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</si>
  <si>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</si>
  <si>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</si>
  <si>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</si>
  <si>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</si>
  <si>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</si>
  <si>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</si>
  <si>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</si>
  <si>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</si>
  <si>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</si>
  <si>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</si>
  <si>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</si>
  <si>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</si>
  <si>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</si>
  <si>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</si>
  <si>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</si>
  <si>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</si>
  <si>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</si>
  <si>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</si>
  <si>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</si>
  <si>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</si>
  <si>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</si>
  <si>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</si>
  <si>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</si>
  <si>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</si>
  <si>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</si>
  <si>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</si>
  <si>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</si>
  <si>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</si>
  <si>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</si>
  <si>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</si>
  <si>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</si>
  <si>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</si>
  <si>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</si>
  <si>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</si>
  <si>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</si>
  <si>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</si>
  <si>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</si>
  <si>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</si>
  <si>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</si>
  <si>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</si>
  <si>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</si>
  <si>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</si>
  <si>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</si>
  <si>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</si>
  <si>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</si>
  <si>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</si>
  <si>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</si>
  <si>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</si>
  <si>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</si>
  <si>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</si>
  <si>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</si>
  <si>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</si>
  <si>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</si>
  <si>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</si>
  <si>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</si>
  <si>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</si>
  <si>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</si>
  <si>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</si>
  <si>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</si>
  <si>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</si>
  <si>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</si>
  <si>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</si>
  <si>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</si>
  <si>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</si>
  <si>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</si>
  <si>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</si>
  <si>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</si>
  <si>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</si>
  <si>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</si>
  <si>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</si>
  <si>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</si>
  <si>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</si>
  <si>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</si>
  <si>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</si>
  <si>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</si>
  <si>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</si>
  <si>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</si>
  <si>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</si>
  <si>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</si>
  <si>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</si>
  <si>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</si>
  <si>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</si>
  <si>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</si>
  <si>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</si>
  <si>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</si>
  <si>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</si>
  <si>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</si>
  <si>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</si>
  <si>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</si>
  <si>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</si>
  <si>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</si>
  <si>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</si>
  <si>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</si>
  <si>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</si>
  <si>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</si>
  <si>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</si>
  <si>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</si>
  <si>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</si>
  <si>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</si>
  <si>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</si>
  <si>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</si>
  <si>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</si>
  <si>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</si>
  <si>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</si>
  <si>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</si>
  <si>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</si>
  <si>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</si>
  <si>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</si>
  <si>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</si>
  <si>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</si>
  <si>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</si>
  <si>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</si>
  <si>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</si>
  <si>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</si>
  <si>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</si>
  <si>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</si>
  <si>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</si>
  <si>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</si>
  <si>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</si>
  <si>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</si>
  <si>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</si>
  <si>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</si>
  <si>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</si>
  <si>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</si>
  <si>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</si>
  <si>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</si>
  <si>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</si>
  <si>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</si>
  <si>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</si>
  <si>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</si>
  <si>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</si>
  <si>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</si>
  <si>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</si>
  <si>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</si>
  <si>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</si>
  <si>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</si>
  <si>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</si>
  <si>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</si>
  <si>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</si>
  <si>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</si>
  <si>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</si>
  <si>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</si>
  <si>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</si>
  <si>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</si>
  <si>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</si>
  <si>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</si>
  <si>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</si>
  <si>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</si>
  <si>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</si>
  <si>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</si>
  <si>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</si>
  <si>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</si>
  <si>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</si>
  <si>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</si>
  <si>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</si>
  <si>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</si>
  <si>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</si>
  <si>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</si>
  <si>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</si>
  <si>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</si>
  <si>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</si>
  <si>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</si>
  <si>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</si>
  <si>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</si>
  <si>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</si>
  <si>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</si>
  <si>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</si>
  <si>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</si>
  <si>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</si>
  <si>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</si>
  <si>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</si>
  <si>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</si>
  <si>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</si>
  <si>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</si>
  <si>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</si>
  <si>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</si>
  <si>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</si>
  <si>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</si>
  <si>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</si>
  <si>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</si>
  <si>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</si>
  <si>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</si>
  <si>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</si>
  <si>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</si>
  <si>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</si>
  <si>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</si>
  <si>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</si>
  <si>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</si>
  <si>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</si>
  <si>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</si>
  <si>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</si>
  <si>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</si>
  <si>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</si>
  <si>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</si>
  <si>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</si>
  <si>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</si>
  <si>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</si>
  <si>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</si>
  <si>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</si>
  <si>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</si>
  <si>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</si>
  <si>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</si>
  <si>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</si>
  <si>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</si>
  <si>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</si>
  <si>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</si>
  <si>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</si>
  <si>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</si>
  <si>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</si>
  <si>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</si>
  <si>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</si>
  <si>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</si>
  <si>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</si>
  <si>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</si>
  <si>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</si>
  <si>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</si>
  <si>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</si>
  <si>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</si>
  <si>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</si>
  <si>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</si>
  <si>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</si>
  <si>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</si>
  <si>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</si>
  <si>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</si>
  <si>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</si>
  <si>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</si>
  <si>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</si>
  <si>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</si>
  <si>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</si>
  <si>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</si>
  <si>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</si>
  <si>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</si>
  <si>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</si>
  <si>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</si>
  <si>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</si>
  <si>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</si>
  <si>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</si>
  <si>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</si>
  <si>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</si>
  <si>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</si>
  <si>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</si>
  <si>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</si>
  <si>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</si>
  <si>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</si>
  <si>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</si>
  <si>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</si>
  <si>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</si>
  <si>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</si>
  <si>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</si>
  <si>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</si>
  <si>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</si>
  <si>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</si>
  <si>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</si>
  <si>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</si>
  <si>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</si>
  <si>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</si>
  <si>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</si>
  <si>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</si>
  <si>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</si>
  <si>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</si>
  <si>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</si>
  <si>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</si>
  <si>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</si>
  <si>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</si>
  <si>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</si>
  <si>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</si>
  <si>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</si>
  <si>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</si>
  <si>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</si>
  <si>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</si>
  <si>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</si>
  <si>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</si>
  <si>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</si>
  <si>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</si>
  <si>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</si>
  <si>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</si>
  <si>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</si>
  <si>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</si>
  <si>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</si>
  <si>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</si>
  <si>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</si>
  <si>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</si>
  <si>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</si>
  <si>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</si>
  <si>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</si>
  <si>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</si>
  <si>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</si>
  <si>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</si>
  <si>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</si>
  <si>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</si>
  <si>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</si>
  <si>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</si>
  <si>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</si>
  <si>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</si>
  <si>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</si>
  <si>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</si>
  <si>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</si>
  <si>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</si>
  <si>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</si>
  <si>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</si>
  <si>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</si>
  <si>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</si>
  <si>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</si>
  <si>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</si>
  <si>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</si>
  <si>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</si>
  <si>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</si>
  <si>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</si>
  <si>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</si>
  <si>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</si>
  <si>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</si>
  <si>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</si>
  <si>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</si>
  <si>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</si>
  <si>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</si>
  <si>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</si>
  <si>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</si>
  <si>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</si>
  <si>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</si>
  <si>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</si>
  <si>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</si>
  <si>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</si>
  <si>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</si>
  <si>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</si>
  <si>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</si>
  <si>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</si>
  <si>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</si>
  <si>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</si>
  <si>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</si>
  <si>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</si>
  <si>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</si>
  <si>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</si>
  <si>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</si>
  <si>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</si>
  <si>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</si>
  <si>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</si>
  <si>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</si>
  <si>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</si>
  <si>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</si>
  <si>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</si>
  <si>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</si>
  <si>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</si>
  <si>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</si>
  <si>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</si>
  <si>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</si>
  <si>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</si>
  <si>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</si>
  <si>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</si>
  <si>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</si>
  <si>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</si>
  <si>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</si>
  <si>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</si>
  <si>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</si>
  <si>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</si>
  <si>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</si>
  <si>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</si>
  <si>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</si>
  <si>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</si>
  <si>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</si>
  <si>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</si>
  <si>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</si>
  <si>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</si>
  <si>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</si>
  <si>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</si>
  <si>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</si>
  <si>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</si>
  <si>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</si>
  <si>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</si>
  <si>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</si>
  <si>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</si>
  <si>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</si>
  <si>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</si>
  <si>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</si>
  <si>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</si>
  <si>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</si>
  <si>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</si>
  <si>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</si>
  <si>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</si>
  <si>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</si>
  <si>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</si>
  <si>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</si>
  <si>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</si>
  <si>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</si>
  <si>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</si>
  <si>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</si>
  <si>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</si>
  <si>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</si>
  <si>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</si>
  <si>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</si>
  <si>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</si>
  <si>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</si>
  <si>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</si>
  <si>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</si>
  <si>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</si>
  <si>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</si>
  <si>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</si>
  <si>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</si>
  <si>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</si>
  <si>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</si>
  <si>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</si>
  <si>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</si>
  <si>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</si>
  <si>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</si>
  <si>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</si>
  <si>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</si>
  <si>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</si>
  <si>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</si>
  <si>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</si>
  <si>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</si>
  <si>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</si>
  <si>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</si>
  <si>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</si>
  <si>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</si>
  <si>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</si>
  <si>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</si>
  <si>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</si>
  <si>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</si>
  <si>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</si>
  <si>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</si>
  <si>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</si>
  <si>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</si>
  <si>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</si>
  <si>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</si>
  <si>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</si>
  <si>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</si>
  <si>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</si>
  <si>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</si>
  <si>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</si>
  <si>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</si>
  <si>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</si>
  <si>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</si>
  <si>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</si>
  <si>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</si>
  <si>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</si>
  <si>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</si>
  <si>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</si>
  <si>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</si>
  <si>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</si>
  <si>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</si>
  <si>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</si>
  <si>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</si>
  <si>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</si>
  <si>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</si>
  <si>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</si>
  <si>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</si>
  <si>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</si>
  <si>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</si>
  <si>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</si>
  <si>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</si>
  <si>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</si>
  <si>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</si>
  <si>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</si>
  <si>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</si>
  <si>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</si>
  <si>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</si>
  <si>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</si>
  <si>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</si>
  <si>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</si>
  <si>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</si>
  <si>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</si>
  <si>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</si>
  <si>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</si>
  <si>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</si>
  <si>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</si>
  <si>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</si>
  <si>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</si>
  <si>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</si>
  <si>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</si>
  <si>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</si>
  <si>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</si>
  <si>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</si>
  <si>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</si>
  <si>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</si>
  <si>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</si>
  <si>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</si>
  <si>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</si>
  <si>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</si>
  <si>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</si>
  <si>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</si>
  <si>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</si>
  <si>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</si>
  <si>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</si>
  <si>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</si>
  <si>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</si>
  <si>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</si>
  <si>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</si>
  <si>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</si>
  <si>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</si>
  <si>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</si>
  <si>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</si>
  <si>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</si>
  <si>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</si>
  <si>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</si>
  <si>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</si>
  <si>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</si>
  <si>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</si>
  <si>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</si>
  <si>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</si>
  <si>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</si>
  <si>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</si>
  <si>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</si>
  <si>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</si>
  <si>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</si>
  <si>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</si>
  <si>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</si>
  <si>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</si>
  <si>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</si>
  <si>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</si>
  <si>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</si>
  <si>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</si>
  <si>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</si>
  <si>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</si>
  <si>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</si>
  <si>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</si>
  <si>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</si>
  <si>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</si>
  <si>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</si>
  <si>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</si>
  <si>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</si>
  <si>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</si>
  <si>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</si>
  <si>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</si>
  <si>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</si>
  <si>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</si>
  <si>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</si>
  <si>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</si>
  <si>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</si>
  <si>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</si>
  <si>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</si>
  <si>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</si>
  <si>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</si>
  <si>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</si>
  <si>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</si>
  <si>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</si>
  <si>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</si>
  <si>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</si>
  <si>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</si>
  <si>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</si>
  <si>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</si>
  <si>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</si>
  <si>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</si>
  <si>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</si>
  <si>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</si>
  <si>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</si>
  <si>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</si>
  <si>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</si>
  <si>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</si>
  <si>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</si>
  <si>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</si>
  <si>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</si>
  <si>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</si>
  <si>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</si>
  <si>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</si>
  <si>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</si>
  <si>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</si>
  <si>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</si>
  <si>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</si>
  <si>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</si>
  <si>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</si>
  <si>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</si>
  <si>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</si>
  <si>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</si>
  <si>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</si>
  <si>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</si>
  <si>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</si>
  <si>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</si>
  <si>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</si>
  <si>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</si>
  <si>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</si>
  <si>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</si>
  <si>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</si>
  <si>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</si>
  <si>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</si>
  <si>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</si>
  <si>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</si>
  <si>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</si>
  <si>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</si>
  <si>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</si>
  <si>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</si>
  <si>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</si>
  <si>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</si>
  <si>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</si>
  <si>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</si>
  <si>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</si>
  <si>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</si>
  <si>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</si>
  <si>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</si>
  <si>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</si>
  <si>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</si>
  <si>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</si>
  <si>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</si>
  <si>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</si>
  <si>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</si>
  <si>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</si>
  <si>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</si>
  <si>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</si>
  <si>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</si>
  <si>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</si>
  <si>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</si>
  <si>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</si>
  <si>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</si>
  <si>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</si>
  <si>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</si>
  <si>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</si>
  <si>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</si>
  <si>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</si>
  <si>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</si>
  <si>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</si>
  <si>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</si>
  <si>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</si>
  <si>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</si>
  <si>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</si>
  <si>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</si>
  <si>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</si>
  <si>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</si>
  <si>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</si>
  <si>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</si>
  <si>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</si>
  <si>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</si>
  <si>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</si>
  <si>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</si>
  <si>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</si>
  <si>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</si>
  <si>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</si>
  <si>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</si>
  <si>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</si>
  <si>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</si>
  <si>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</si>
  <si>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</si>
  <si>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</si>
  <si>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</si>
  <si>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</si>
  <si>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</si>
  <si>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</si>
  <si>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</si>
  <si>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</si>
  <si>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</si>
  <si>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</si>
  <si>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</si>
  <si>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</si>
  <si>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</si>
  <si>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</si>
  <si>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</si>
  <si>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</si>
  <si>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</si>
  <si>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</si>
  <si>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</si>
  <si>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</si>
  <si>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</si>
  <si>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</si>
  <si>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</si>
  <si>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</si>
  <si>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</si>
  <si>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</si>
  <si>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</si>
  <si>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</si>
  <si>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</si>
  <si>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</si>
  <si>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</si>
  <si>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</si>
  <si>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</si>
  <si>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</si>
  <si>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</si>
  <si>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</si>
  <si>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</si>
  <si>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</si>
  <si>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</si>
  <si>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</si>
  <si>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</si>
  <si>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</si>
  <si>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</si>
  <si>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</si>
  <si>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</si>
  <si>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</si>
  <si>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</si>
  <si>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</si>
  <si>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</si>
  <si>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</si>
  <si>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</si>
  <si>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</si>
  <si>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</si>
  <si>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</si>
  <si>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</si>
  <si>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</si>
  <si>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</si>
  <si>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</si>
  <si>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</si>
  <si>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</si>
  <si>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</si>
  <si>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</si>
  <si>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</si>
  <si>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</si>
  <si>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</si>
  <si>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</si>
  <si>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</si>
  <si>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</si>
  <si>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</si>
  <si>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</si>
  <si>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</si>
  <si>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</si>
  <si>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</si>
  <si>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</si>
  <si>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</si>
  <si>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</si>
  <si>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</si>
  <si>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</si>
  <si>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</si>
  <si>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</si>
  <si>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</si>
  <si>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</si>
  <si>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</si>
  <si>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</si>
  <si>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</si>
  <si>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</si>
  <si>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</si>
  <si>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</si>
  <si>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</si>
  <si>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</si>
  <si>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</si>
  <si>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</si>
  <si>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</si>
  <si>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</si>
  <si>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</si>
  <si>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</si>
  <si>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</si>
  <si>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</si>
  <si>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</si>
  <si>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</si>
  <si>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</si>
  <si>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</si>
  <si>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</si>
  <si>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</si>
  <si>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</si>
  <si>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</si>
  <si>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</si>
  <si>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</si>
  <si>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</si>
  <si>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</si>
  <si>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</si>
  <si>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</si>
  <si>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</si>
  <si>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</si>
  <si>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</si>
  <si>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</si>
  <si>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</si>
  <si>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</si>
  <si>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</si>
  <si>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</si>
  <si>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</si>
  <si>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</si>
  <si>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</si>
  <si>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</si>
  <si>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</si>
  <si>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</si>
  <si>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</si>
  <si>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</si>
  <si>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</si>
  <si>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</si>
  <si>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</si>
  <si>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</si>
  <si>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</si>
  <si>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</si>
  <si>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</si>
  <si>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</si>
  <si>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</si>
  <si>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</si>
  <si>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</si>
  <si>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</si>
  <si>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</si>
  <si>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</si>
  <si>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</si>
  <si>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</si>
  <si>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</si>
  <si>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</si>
  <si>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</si>
  <si>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</si>
  <si>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</si>
  <si>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</si>
  <si>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</si>
  <si>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</si>
  <si>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</si>
  <si>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</si>
  <si>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</si>
  <si>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</si>
  <si>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</si>
  <si>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</si>
  <si>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</si>
  <si>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</si>
  <si>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</si>
  <si>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</si>
  <si>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</si>
  <si>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</si>
  <si>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</si>
  <si>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</si>
  <si>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</si>
  <si>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</si>
  <si>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</si>
  <si>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</si>
  <si>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</si>
  <si>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</si>
  <si>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Ръководител:  Антон Божков</t>
  </si>
  <si>
    <t xml:space="preserve"> Антон Божков</t>
  </si>
  <si>
    <t>Ръководител: Антон Божков</t>
  </si>
  <si>
    <t>01.01.2015- 30.06.2015</t>
  </si>
  <si>
    <t>Дата на съставяне: 10.08.2015г.</t>
  </si>
  <si>
    <t>10.08.2015г.</t>
  </si>
  <si>
    <t xml:space="preserve">Дата на съставяне: 10.08.2015г.                           </t>
  </si>
  <si>
    <t xml:space="preserve">Дата  на съставяне: 10.08.2015г.                                                                                                        </t>
  </si>
  <si>
    <t>Дата на съставяне:10.08.2015г.</t>
  </si>
  <si>
    <t>1.Инфра Билдинг ЕООД</t>
  </si>
  <si>
    <t>2.Витех строй ЕООД</t>
  </si>
  <si>
    <t>3.Би Ес Кей 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</si>
</sst>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2">
      <selection activeCell="H96" sqref="H96:H9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>
        <v>202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993</v>
      </c>
      <c r="D13" s="150">
        <v>1907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346</v>
      </c>
      <c r="D14" s="150">
        <v>85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549</v>
      </c>
      <c r="D15" s="150">
        <v>433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47</v>
      </c>
      <c r="D18" s="150">
        <v>44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1935</v>
      </c>
      <c r="D19" s="154">
        <f>SUM(D11:D18)</f>
        <v>2769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45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235</v>
      </c>
      <c r="H21" s="155">
        <f>SUM(H22:H24)</f>
        <v>235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235</v>
      </c>
      <c r="H24" s="151">
        <v>235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10307</v>
      </c>
      <c r="H25" s="153">
        <f>H19+H20+H21</f>
        <v>10307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4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4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-60274</v>
      </c>
      <c r="H27" s="153">
        <f>SUM(H28:H30)</f>
        <v>-59815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-60274</v>
      </c>
      <c r="H29" s="315">
        <v>-59815</v>
      </c>
      <c r="M29" s="156"/>
    </row>
    <row r="30" spans="1:8" ht="15">
      <c r="A30" s="234" t="s">
        <v>89</v>
      </c>
      <c r="B30" s="240" t="s">
        <v>90</v>
      </c>
      <c r="C30" s="150">
        <v>3077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429</v>
      </c>
      <c r="H31" s="151">
        <v>22</v>
      </c>
      <c r="M31" s="156"/>
    </row>
    <row r="32" spans="1:15" ht="15">
      <c r="A32" s="234" t="s">
        <v>97</v>
      </c>
      <c r="B32" s="249" t="s">
        <v>98</v>
      </c>
      <c r="C32" s="154">
        <f>C30+C31</f>
        <v>3077</v>
      </c>
      <c r="D32" s="154">
        <f>D30+D31</f>
        <v>5160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-59845</v>
      </c>
      <c r="H33" s="153">
        <f>H27+H31+H32</f>
        <v>-59793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8825</v>
      </c>
      <c r="H36" s="153">
        <f>H25+H17+H33</f>
        <v>8877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109</v>
      </c>
      <c r="H39" s="157">
        <v>-76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451</v>
      </c>
      <c r="H47" s="151">
        <v>434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451</v>
      </c>
      <c r="H49" s="153">
        <f>SUM(H43:H48)</f>
        <v>609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184</v>
      </c>
      <c r="D54" s="150">
        <v>214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5245</v>
      </c>
      <c r="D55" s="154">
        <f>D19+D20+D21+D27+D32+D45+D51+D53+D54</f>
        <v>8211</v>
      </c>
      <c r="E55" s="236" t="s">
        <v>171</v>
      </c>
      <c r="F55" s="260" t="s">
        <v>172</v>
      </c>
      <c r="G55" s="153">
        <f>G49+G51+G52+G53+G54</f>
        <v>451</v>
      </c>
      <c r="H55" s="153">
        <f>H49+H51+H52+H53+H54</f>
        <v>609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58</v>
      </c>
      <c r="D58" s="150">
        <v>89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100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20671</v>
      </c>
      <c r="H61" s="153">
        <f>SUM(H62:H68)</f>
        <v>20386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13565</v>
      </c>
      <c r="H63" s="151">
        <v>15415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147</v>
      </c>
      <c r="D64" s="154">
        <f>SUM(D58:D63)</f>
        <v>189</v>
      </c>
      <c r="E64" s="236" t="s">
        <v>199</v>
      </c>
      <c r="F64" s="241" t="s">
        <v>200</v>
      </c>
      <c r="G64" s="151">
        <v>6780</v>
      </c>
      <c r="H64" s="151">
        <v>4465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219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53</v>
      </c>
      <c r="H67" s="151">
        <v>78</v>
      </c>
    </row>
    <row r="68" spans="1:8" ht="15">
      <c r="A68" s="234" t="s">
        <v>210</v>
      </c>
      <c r="B68" s="240" t="s">
        <v>211</v>
      </c>
      <c r="C68" s="150">
        <v>7541</v>
      </c>
      <c r="D68" s="150">
        <v>3751</v>
      </c>
      <c r="E68" s="236" t="s">
        <v>212</v>
      </c>
      <c r="F68" s="241" t="s">
        <v>213</v>
      </c>
      <c r="G68" s="151">
        <v>54</v>
      </c>
      <c r="H68" s="151">
        <v>203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20671</v>
      </c>
      <c r="H71" s="160">
        <f>H59+H60+H61+H69+H70</f>
        <v>20386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28</v>
      </c>
      <c r="D72" s="150">
        <v>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7569</v>
      </c>
      <c r="D75" s="154">
        <f>SUM(D67:D74)</f>
        <v>3756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20671</v>
      </c>
      <c r="H79" s="161">
        <f>H71+H74+H75+H76</f>
        <v>20386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16003</v>
      </c>
      <c r="D83" s="150">
        <v>15951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16003</v>
      </c>
      <c r="D84" s="154">
        <f>D83+D82+D78</f>
        <v>15951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1065</v>
      </c>
      <c r="D87" s="150">
        <v>737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27</v>
      </c>
      <c r="D88" s="150">
        <v>952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1092</v>
      </c>
      <c r="D91" s="154">
        <f>SUM(D87:D90)</f>
        <v>1689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24811</v>
      </c>
      <c r="D93" s="154">
        <f>D64+D75+D84+D91+D92</f>
        <v>21585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30056</v>
      </c>
      <c r="D94" s="163">
        <f>D93+D55</f>
        <v>29796</v>
      </c>
      <c r="E94" s="447" t="s">
        <v>269</v>
      </c>
      <c r="F94" s="288" t="s">
        <v>270</v>
      </c>
      <c r="G94" s="164">
        <f>G36+G39+G55+G79</f>
        <v>30056</v>
      </c>
      <c r="H94" s="164">
        <f>H36+H39+H55+H79</f>
        <v>29796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863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D48" sqref="D48:H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01.01.2015- 30.06.2015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330</v>
      </c>
      <c r="D9" s="45">
        <v>41</v>
      </c>
      <c r="E9" s="297" t="s">
        <v>283</v>
      </c>
      <c r="F9" s="546" t="s">
        <v>284</v>
      </c>
      <c r="G9" s="547">
        <v>176</v>
      </c>
      <c r="H9" s="547">
        <v>8</v>
      </c>
    </row>
    <row r="10" spans="1:8" ht="12">
      <c r="A10" s="297" t="s">
        <v>285</v>
      </c>
      <c r="B10" s="298" t="s">
        <v>286</v>
      </c>
      <c r="C10" s="45">
        <v>3415</v>
      </c>
      <c r="D10" s="45">
        <v>1959</v>
      </c>
      <c r="E10" s="297" t="s">
        <v>287</v>
      </c>
      <c r="F10" s="546" t="s">
        <v>288</v>
      </c>
      <c r="G10" s="547">
        <v>1</v>
      </c>
      <c r="H10" s="547"/>
    </row>
    <row r="11" spans="1:8" ht="12">
      <c r="A11" s="297" t="s">
        <v>289</v>
      </c>
      <c r="B11" s="298" t="s">
        <v>290</v>
      </c>
      <c r="C11" s="45">
        <v>734</v>
      </c>
      <c r="D11" s="45">
        <v>939</v>
      </c>
      <c r="E11" s="299" t="s">
        <v>291</v>
      </c>
      <c r="F11" s="546" t="s">
        <v>292</v>
      </c>
      <c r="G11" s="547">
        <v>4087</v>
      </c>
      <c r="H11" s="547">
        <v>1988</v>
      </c>
    </row>
    <row r="12" spans="1:8" ht="12">
      <c r="A12" s="297" t="s">
        <v>293</v>
      </c>
      <c r="B12" s="298" t="s">
        <v>294</v>
      </c>
      <c r="C12" s="45">
        <v>506</v>
      </c>
      <c r="D12" s="45">
        <v>338</v>
      </c>
      <c r="E12" s="299" t="s">
        <v>77</v>
      </c>
      <c r="F12" s="546" t="s">
        <v>295</v>
      </c>
      <c r="G12" s="547">
        <v>60</v>
      </c>
      <c r="H12" s="547">
        <v>114</v>
      </c>
    </row>
    <row r="13" spans="1:18" ht="12">
      <c r="A13" s="297" t="s">
        <v>296</v>
      </c>
      <c r="B13" s="298" t="s">
        <v>297</v>
      </c>
      <c r="C13" s="45">
        <v>85</v>
      </c>
      <c r="D13" s="45">
        <v>50</v>
      </c>
      <c r="E13" s="300" t="s">
        <v>50</v>
      </c>
      <c r="F13" s="548" t="s">
        <v>298</v>
      </c>
      <c r="G13" s="545">
        <f>SUM(G9:G12)</f>
        <v>4324</v>
      </c>
      <c r="H13" s="545">
        <f>SUM(H9:H12)</f>
        <v>2110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-29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113</v>
      </c>
      <c r="D16" s="46">
        <v>125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5183</v>
      </c>
      <c r="D19" s="48">
        <f>SUM(D9:D15)+D16</f>
        <v>3423</v>
      </c>
      <c r="E19" s="303" t="s">
        <v>315</v>
      </c>
      <c r="F19" s="549" t="s">
        <v>316</v>
      </c>
      <c r="G19" s="547">
        <v>2943</v>
      </c>
      <c r="H19" s="547">
        <v>364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309</v>
      </c>
      <c r="D22" s="45">
        <v>390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1220</v>
      </c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2943</v>
      </c>
      <c r="H24" s="545">
        <f>SUM(H19:H23)</f>
        <v>364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30</v>
      </c>
      <c r="D25" s="45">
        <v>8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1559</v>
      </c>
      <c r="D26" s="48">
        <f>SUM(D22:D25)</f>
        <v>398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6742</v>
      </c>
      <c r="D28" s="49">
        <f>D26+D19</f>
        <v>3821</v>
      </c>
      <c r="E28" s="126" t="s">
        <v>337</v>
      </c>
      <c r="F28" s="551" t="s">
        <v>338</v>
      </c>
      <c r="G28" s="545">
        <f>G13+G15+G24</f>
        <v>7267</v>
      </c>
      <c r="H28" s="545">
        <f>H13+H15+H24</f>
        <v>2474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525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1347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4</v>
      </c>
      <c r="D31" s="45"/>
      <c r="E31" s="295" t="s">
        <v>850</v>
      </c>
      <c r="F31" s="549" t="s">
        <v>344</v>
      </c>
      <c r="G31" s="547"/>
      <c r="H31" s="547">
        <v>302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6738</v>
      </c>
      <c r="D33" s="48">
        <f>D28-D31+D32</f>
        <v>3821</v>
      </c>
      <c r="E33" s="126" t="s">
        <v>351</v>
      </c>
      <c r="F33" s="551" t="s">
        <v>352</v>
      </c>
      <c r="G33" s="52">
        <f>G32-G31+G28</f>
        <v>7267</v>
      </c>
      <c r="H33" s="52">
        <f>H32-H31+H28</f>
        <v>2172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529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1649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529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1649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100</v>
      </c>
      <c r="D40" s="50"/>
      <c r="E40" s="126" t="s">
        <v>369</v>
      </c>
      <c r="F40" s="555" t="s">
        <v>371</v>
      </c>
      <c r="G40" s="547"/>
      <c r="H40" s="547">
        <v>5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429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1644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7267</v>
      </c>
      <c r="D42" s="52">
        <f>D33+D35+D39</f>
        <v>3821</v>
      </c>
      <c r="E42" s="127" t="s">
        <v>378</v>
      </c>
      <c r="F42" s="128" t="s">
        <v>379</v>
      </c>
      <c r="G42" s="52">
        <f>G39+G33</f>
        <v>7267</v>
      </c>
      <c r="H42" s="52">
        <f>H39+H33</f>
        <v>3821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864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D53" sqref="D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01.01.2015- 30.06.2015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4098</v>
      </c>
      <c r="D10" s="53">
        <v>3480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-4454</v>
      </c>
      <c r="D11" s="53">
        <v>-2231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-434</v>
      </c>
      <c r="D13" s="53">
        <v>-346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-316</v>
      </c>
      <c r="D14" s="53">
        <v>-293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-9</v>
      </c>
      <c r="D15" s="53">
        <v>-13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-146</v>
      </c>
      <c r="D19" s="53">
        <v>-59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-1261</v>
      </c>
      <c r="D20" s="54">
        <f>SUM(D10:D19)</f>
        <v>538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-3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2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-121</v>
      </c>
      <c r="D24" s="53">
        <v>-789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523</v>
      </c>
      <c r="D25" s="53">
        <v>410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6</v>
      </c>
      <c r="D31" s="53">
        <v>-9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407</v>
      </c>
      <c r="D32" s="54">
        <f>SUM(D22:D31)</f>
        <v>-386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1123</v>
      </c>
      <c r="D36" s="53">
        <v>484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-539</v>
      </c>
      <c r="D37" s="53">
        <v>-595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-15</v>
      </c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</v>
      </c>
      <c r="D39" s="53">
        <v>-1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-311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257</v>
      </c>
      <c r="D42" s="54">
        <f>SUM(D34:D41)</f>
        <v>-112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-597</v>
      </c>
      <c r="D43" s="54">
        <f>D42+D32+D20</f>
        <v>40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1689</v>
      </c>
      <c r="D44" s="131">
        <v>360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1092</v>
      </c>
      <c r="D45" s="54">
        <f>D44+D43</f>
        <v>400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863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F41" sqref="F4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01.01.2015- 30.06.2015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235</v>
      </c>
      <c r="I11" s="57">
        <f>'справка №1-БАЛАНС'!H28+'справка №1-БАЛАНС'!H31</f>
        <v>22</v>
      </c>
      <c r="J11" s="57">
        <f>'справка №1-БАЛАНС'!H29+'справка №1-БАЛАНС'!H32</f>
        <v>-59815</v>
      </c>
      <c r="K11" s="59"/>
      <c r="L11" s="343">
        <f>SUM(C11:K11)</f>
        <v>8877</v>
      </c>
      <c r="M11" s="57">
        <f>'справка №1-БАЛАНС'!H39</f>
        <v>-76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235</v>
      </c>
      <c r="I15" s="60">
        <f t="shared" si="2"/>
        <v>22</v>
      </c>
      <c r="J15" s="60">
        <f t="shared" si="2"/>
        <v>-59815</v>
      </c>
      <c r="K15" s="60">
        <f t="shared" si="2"/>
        <v>0</v>
      </c>
      <c r="L15" s="343">
        <f t="shared" si="1"/>
        <v>8877</v>
      </c>
      <c r="M15" s="60">
        <f t="shared" si="2"/>
        <v>-76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429</v>
      </c>
      <c r="J16" s="344">
        <f>+'справка №1-БАЛАНС'!G32</f>
        <v>0</v>
      </c>
      <c r="K16" s="59"/>
      <c r="L16" s="343">
        <f t="shared" si="1"/>
        <v>429</v>
      </c>
      <c r="M16" s="59">
        <v>100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-22</v>
      </c>
      <c r="J17" s="61">
        <f>J18+J19</f>
        <v>22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>
        <v>-22</v>
      </c>
      <c r="J18" s="59">
        <v>22</v>
      </c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-481</v>
      </c>
      <c r="K24" s="58">
        <f t="shared" si="5"/>
        <v>0</v>
      </c>
      <c r="L24" s="343">
        <f t="shared" si="1"/>
        <v>-481</v>
      </c>
      <c r="M24" s="58">
        <f t="shared" si="5"/>
        <v>85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>
        <v>85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>
        <v>481</v>
      </c>
      <c r="K26" s="184"/>
      <c r="L26" s="343">
        <f t="shared" si="1"/>
        <v>481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235</v>
      </c>
      <c r="I29" s="58">
        <f t="shared" si="6"/>
        <v>429</v>
      </c>
      <c r="J29" s="58">
        <f t="shared" si="6"/>
        <v>-60274</v>
      </c>
      <c r="K29" s="58">
        <f t="shared" si="6"/>
        <v>0</v>
      </c>
      <c r="L29" s="343">
        <f t="shared" si="1"/>
        <v>8825</v>
      </c>
      <c r="M29" s="58">
        <f t="shared" si="6"/>
        <v>109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235</v>
      </c>
      <c r="I32" s="58">
        <f t="shared" si="7"/>
        <v>429</v>
      </c>
      <c r="J32" s="58">
        <f t="shared" si="7"/>
        <v>-60274</v>
      </c>
      <c r="K32" s="58">
        <f t="shared" si="7"/>
        <v>0</v>
      </c>
      <c r="L32" s="343">
        <f t="shared" si="1"/>
        <v>8825</v>
      </c>
      <c r="M32" s="58">
        <f>M29+M30+M31</f>
        <v>109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870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864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S33" sqref="S3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01.01.2015- 30.06.2015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61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7"/>
      <c r="B6" s="608"/>
      <c r="C6" s="61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>
        <v>98</v>
      </c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>
        <v>294</v>
      </c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>
        <v>92</v>
      </c>
      <c r="L10" s="64">
        <v>3</v>
      </c>
      <c r="M10" s="64">
        <v>95</v>
      </c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5052</v>
      </c>
      <c r="E11" s="188">
        <v>5</v>
      </c>
      <c r="F11" s="188">
        <v>667</v>
      </c>
      <c r="G11" s="73">
        <f t="shared" si="2"/>
        <v>4390</v>
      </c>
      <c r="H11" s="64"/>
      <c r="I11" s="64"/>
      <c r="J11" s="73">
        <f t="shared" si="3"/>
        <v>4390</v>
      </c>
      <c r="K11" s="64">
        <v>3145</v>
      </c>
      <c r="L11" s="64">
        <v>572</v>
      </c>
      <c r="M11" s="64">
        <v>320</v>
      </c>
      <c r="N11" s="73">
        <f t="shared" si="4"/>
        <v>3397</v>
      </c>
      <c r="O11" s="64"/>
      <c r="P11" s="64"/>
      <c r="Q11" s="73">
        <f t="shared" si="0"/>
        <v>3397</v>
      </c>
      <c r="R11" s="73">
        <f t="shared" si="1"/>
        <v>993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166</v>
      </c>
      <c r="E12" s="188">
        <v>435</v>
      </c>
      <c r="F12" s="188">
        <v>123</v>
      </c>
      <c r="G12" s="73">
        <f t="shared" si="2"/>
        <v>478</v>
      </c>
      <c r="H12" s="64"/>
      <c r="I12" s="64"/>
      <c r="J12" s="73">
        <f t="shared" si="3"/>
        <v>478</v>
      </c>
      <c r="K12" s="64">
        <v>81</v>
      </c>
      <c r="L12" s="64">
        <v>106</v>
      </c>
      <c r="M12" s="64">
        <v>55</v>
      </c>
      <c r="N12" s="73">
        <f t="shared" si="4"/>
        <v>132</v>
      </c>
      <c r="O12" s="64"/>
      <c r="P12" s="64"/>
      <c r="Q12" s="73">
        <f t="shared" si="0"/>
        <v>132</v>
      </c>
      <c r="R12" s="73">
        <f t="shared" si="1"/>
        <v>346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840</v>
      </c>
      <c r="E13" s="188">
        <v>235</v>
      </c>
      <c r="F13" s="188">
        <v>57</v>
      </c>
      <c r="G13" s="73">
        <f t="shared" si="2"/>
        <v>1018</v>
      </c>
      <c r="H13" s="64"/>
      <c r="I13" s="64"/>
      <c r="J13" s="73">
        <f t="shared" si="3"/>
        <v>1018</v>
      </c>
      <c r="K13" s="64">
        <v>407</v>
      </c>
      <c r="L13" s="64">
        <v>123</v>
      </c>
      <c r="M13" s="64">
        <v>61</v>
      </c>
      <c r="N13" s="73">
        <f t="shared" si="4"/>
        <v>469</v>
      </c>
      <c r="O13" s="64"/>
      <c r="P13" s="64"/>
      <c r="Q13" s="73">
        <f t="shared" si="0"/>
        <v>469</v>
      </c>
      <c r="R13" s="73">
        <f t="shared" si="1"/>
        <v>549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105</v>
      </c>
      <c r="E16" s="188">
        <v>21</v>
      </c>
      <c r="F16" s="188">
        <v>11</v>
      </c>
      <c r="G16" s="73">
        <f t="shared" si="2"/>
        <v>115</v>
      </c>
      <c r="H16" s="64"/>
      <c r="I16" s="64"/>
      <c r="J16" s="73">
        <f t="shared" si="3"/>
        <v>115</v>
      </c>
      <c r="K16" s="64">
        <v>61</v>
      </c>
      <c r="L16" s="64">
        <v>18</v>
      </c>
      <c r="M16" s="64">
        <v>11</v>
      </c>
      <c r="N16" s="73">
        <f t="shared" si="4"/>
        <v>68</v>
      </c>
      <c r="O16" s="64"/>
      <c r="P16" s="64"/>
      <c r="Q16" s="73">
        <f aca="true" t="shared" si="5" ref="Q16:Q25">N16+O16-P16</f>
        <v>68</v>
      </c>
      <c r="R16" s="73">
        <f aca="true" t="shared" si="6" ref="R16:R25">J16-Q16</f>
        <v>47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6555</v>
      </c>
      <c r="E17" s="193">
        <f>SUM(E9:E16)</f>
        <v>696</v>
      </c>
      <c r="F17" s="193">
        <f>SUM(F9:F16)</f>
        <v>1250</v>
      </c>
      <c r="G17" s="73">
        <f t="shared" si="2"/>
        <v>6001</v>
      </c>
      <c r="H17" s="74">
        <f>SUM(H9:H16)</f>
        <v>0</v>
      </c>
      <c r="I17" s="74">
        <f>SUM(I9:I16)</f>
        <v>0</v>
      </c>
      <c r="J17" s="73">
        <f t="shared" si="3"/>
        <v>6001</v>
      </c>
      <c r="K17" s="74">
        <f>SUM(K9:K16)</f>
        <v>3786</v>
      </c>
      <c r="L17" s="74">
        <f>SUM(L9:L16)</f>
        <v>822</v>
      </c>
      <c r="M17" s="74">
        <f>SUM(M9:M16)</f>
        <v>542</v>
      </c>
      <c r="N17" s="73">
        <f t="shared" si="4"/>
        <v>4066</v>
      </c>
      <c r="O17" s="74">
        <f>SUM(O9:O16)</f>
        <v>0</v>
      </c>
      <c r="P17" s="74">
        <f>SUM(P9:P16)</f>
        <v>0</v>
      </c>
      <c r="Q17" s="73">
        <f t="shared" si="5"/>
        <v>4066</v>
      </c>
      <c r="R17" s="73">
        <f t="shared" si="6"/>
        <v>1935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>
        <v>3</v>
      </c>
      <c r="L24" s="64"/>
      <c r="M24" s="64"/>
      <c r="N24" s="73">
        <f t="shared" si="4"/>
        <v>3</v>
      </c>
      <c r="O24" s="64"/>
      <c r="P24" s="64"/>
      <c r="Q24" s="73">
        <f t="shared" si="5"/>
        <v>3</v>
      </c>
      <c r="R24" s="73">
        <f t="shared" si="6"/>
        <v>45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3</v>
      </c>
      <c r="L25" s="65">
        <f t="shared" si="7"/>
        <v>0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45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>
        <v>2083</v>
      </c>
      <c r="G39" s="73">
        <f t="shared" si="2"/>
        <v>3077</v>
      </c>
      <c r="H39" s="569"/>
      <c r="I39" s="569"/>
      <c r="J39" s="73">
        <f t="shared" si="3"/>
        <v>3077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3077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11763</v>
      </c>
      <c r="E40" s="436">
        <f>E17+E18+E19+E25+E38+E39</f>
        <v>696</v>
      </c>
      <c r="F40" s="436">
        <f aca="true" t="shared" si="13" ref="F40:R40">F17+F18+F19+F25+F38+F39</f>
        <v>3333</v>
      </c>
      <c r="G40" s="436">
        <f t="shared" si="13"/>
        <v>9126</v>
      </c>
      <c r="H40" s="436">
        <f t="shared" si="13"/>
        <v>0</v>
      </c>
      <c r="I40" s="436">
        <f t="shared" si="13"/>
        <v>0</v>
      </c>
      <c r="J40" s="436">
        <f t="shared" si="13"/>
        <v>9126</v>
      </c>
      <c r="K40" s="436">
        <f t="shared" si="13"/>
        <v>3789</v>
      </c>
      <c r="L40" s="436">
        <f t="shared" si="13"/>
        <v>822</v>
      </c>
      <c r="M40" s="436">
        <f t="shared" si="13"/>
        <v>542</v>
      </c>
      <c r="N40" s="436">
        <f t="shared" si="13"/>
        <v>4069</v>
      </c>
      <c r="O40" s="436">
        <f t="shared" si="13"/>
        <v>0</v>
      </c>
      <c r="P40" s="436">
        <f t="shared" si="13"/>
        <v>0</v>
      </c>
      <c r="Q40" s="436">
        <f t="shared" si="13"/>
        <v>4069</v>
      </c>
      <c r="R40" s="436">
        <f t="shared" si="13"/>
        <v>5057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609" t="s">
        <v>858</v>
      </c>
      <c r="I44" s="610"/>
      <c r="J44" s="610"/>
      <c r="K44" s="610"/>
      <c r="L44" s="609"/>
      <c r="M44" s="610"/>
      <c r="N44" s="610"/>
      <c r="O44" s="609" t="s">
        <v>865</v>
      </c>
      <c r="P44" s="610"/>
      <c r="Q44" s="610"/>
      <c r="R44" s="61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E112" sqref="E11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01.01.2015- 30.06.2015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4</v>
      </c>
      <c r="D16" s="118">
        <f>+D17+D18</f>
        <v>4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4</v>
      </c>
      <c r="D18" s="107">
        <v>4</v>
      </c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4</v>
      </c>
      <c r="D19" s="103">
        <f>D11+D15+D16</f>
        <v>4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184</v>
      </c>
      <c r="D21" s="107">
        <v>184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16003</v>
      </c>
      <c r="D24" s="118">
        <f>SUM(D25:D27)</f>
        <v>16003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16003</v>
      </c>
      <c r="D25" s="107">
        <v>16003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7541</v>
      </c>
      <c r="D28" s="107">
        <v>7541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28</v>
      </c>
      <c r="D33" s="104">
        <f>SUM(D34:D37)</f>
        <v>28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28</v>
      </c>
      <c r="D37" s="107">
        <v>28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23572</v>
      </c>
      <c r="D43" s="103">
        <f>D24+D28+D29+D31+D30+D32+D33+D38</f>
        <v>23572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23760</v>
      </c>
      <c r="D44" s="102">
        <f>D43+D21+D19+D9</f>
        <v>23760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451</v>
      </c>
      <c r="D52" s="102">
        <f>SUM(D53:D55)</f>
        <v>451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451</v>
      </c>
      <c r="D53" s="107">
        <v>451</v>
      </c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451</v>
      </c>
      <c r="D66" s="102">
        <f>D52+D56+D61+D62+D63+D64</f>
        <v>451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20671</v>
      </c>
      <c r="D85" s="103">
        <f>SUM(D86:D90)+D94</f>
        <v>20671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13565</v>
      </c>
      <c r="D86" s="107">
        <v>13565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6780</v>
      </c>
      <c r="D87" s="107">
        <v>6780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219</v>
      </c>
      <c r="D89" s="107">
        <v>219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54</v>
      </c>
      <c r="D90" s="102">
        <f>SUM(D91:D93)</f>
        <v>54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21</v>
      </c>
      <c r="D91" s="107">
        <v>21</v>
      </c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5</v>
      </c>
      <c r="D92" s="107">
        <v>5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28</v>
      </c>
      <c r="D93" s="107">
        <v>28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53</v>
      </c>
      <c r="D94" s="107">
        <v>53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20671</v>
      </c>
      <c r="D96" s="103">
        <f>D85+D80+D75+D71+D95</f>
        <v>20671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21122</v>
      </c>
      <c r="D97" s="103">
        <f>D96+D68+D66</f>
        <v>21122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>
        <v>175</v>
      </c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175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867</v>
      </c>
      <c r="B109" s="620"/>
      <c r="C109" s="609" t="s">
        <v>858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863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7" sqref="F37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01.01.2015- 30.06.2015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871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864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0">
      <selection activeCell="E49" sqref="E4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01.01.2015- 30.06.2015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872</v>
      </c>
      <c r="B12" s="36"/>
      <c r="C12" s="439">
        <v>1</v>
      </c>
      <c r="D12" s="572">
        <v>1</v>
      </c>
      <c r="E12" s="439"/>
      <c r="F12" s="441">
        <f aca="true" t="shared" si="0" ref="F12:F17">C12-E12</f>
        <v>1</v>
      </c>
    </row>
    <row r="13" spans="1:6" ht="12.75">
      <c r="A13" s="35" t="s">
        <v>873</v>
      </c>
      <c r="B13" s="36"/>
      <c r="C13" s="439">
        <v>1</v>
      </c>
      <c r="D13" s="572">
        <v>1</v>
      </c>
      <c r="E13" s="439"/>
      <c r="F13" s="441">
        <f t="shared" si="0"/>
        <v>1</v>
      </c>
    </row>
    <row r="14" spans="1:6" ht="12.75">
      <c r="A14" s="35" t="s">
        <v>874</v>
      </c>
      <c r="B14" s="36"/>
      <c r="C14" s="439">
        <v>0.5</v>
      </c>
      <c r="D14" s="572">
        <v>0.51</v>
      </c>
      <c r="E14" s="439"/>
      <c r="F14" s="441">
        <f t="shared" si="0"/>
        <v>0.5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2.5</v>
      </c>
      <c r="D27" s="427"/>
      <c r="E27" s="427">
        <f>SUM(E12:E26)</f>
        <v>0</v>
      </c>
      <c r="F27" s="440">
        <f>SUM(F12:F26)</f>
        <v>2.5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2.5</v>
      </c>
      <c r="D79" s="427"/>
      <c r="E79" s="427">
        <f>E78+E61+E44+E27</f>
        <v>0</v>
      </c>
      <c r="F79" s="440">
        <f>F78+F61+F44+F27</f>
        <v>2.5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871</v>
      </c>
      <c r="B151" s="451"/>
      <c r="C151" s="609" t="s">
        <v>858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863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2015-08-21T11:00:27Z</cp:lastPrinted>
  <dcterms:created xsi:type="dcterms:W3CDTF">2000-06-29T12:02:40Z</dcterms:created>
  <dcterms:modified xsi:type="dcterms:W3CDTF">2015-08-21T11:06:55Z</dcterms:modified>
  <cp:category/>
  <cp:version/>
  <cp:contentType/>
  <cp:contentStatus/>
</cp:coreProperties>
</file>